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28" yWindow="348" windowWidth="23256" windowHeight="12720" activeTab="0"/>
  </bookViews>
  <sheets>
    <sheet name="пример-бухгалтерия" sheetId="1" r:id="rId1"/>
    <sheet name="видео-обзор расчетного файла" sheetId="2" r:id="rId2"/>
  </sheets>
  <definedNames>
    <definedName name="_xlnm.Print_Area" localSheetId="0">'пример-бухгалтерия'!$A$1:$L$25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АА</author>
    <author>юзер</author>
  </authors>
  <commentList>
    <comment ref="D3" authorId="0">
      <text>
        <r>
          <rPr>
            <b/>
            <sz val="9"/>
            <rFont val="Tahoma"/>
            <family val="2"/>
          </rPr>
          <t>АА:</t>
        </r>
        <r>
          <rPr>
            <sz val="9"/>
            <rFont val="Tahoma"/>
            <family val="2"/>
          </rPr>
          <t xml:space="preserve">
Характеризует удельный вес нормируемых операций в общем объеме функционала</t>
        </r>
      </text>
    </comment>
    <comment ref="F3" authorId="1">
      <text>
        <r>
          <rPr>
            <sz val="9"/>
            <rFont val="Tahoma"/>
            <family val="2"/>
          </rPr>
          <t>AA:
Считается по ФРВ -  потери: SAP загрузка, сбой работы компьютеров, лишние консультации, почта и т.п.</t>
        </r>
      </text>
    </comment>
    <comment ref="I3" authorId="0">
      <text>
        <r>
          <rPr>
            <b/>
            <sz val="9"/>
            <rFont val="Tahoma"/>
            <family val="2"/>
          </rPr>
          <t>АА:</t>
        </r>
        <r>
          <rPr>
            <sz val="9"/>
            <rFont val="Tahoma"/>
            <family val="2"/>
          </rPr>
          <t xml:space="preserve">
9%- очер отпуск
3%- прочее отсутствие (болезнь, учеба и т д)</t>
        </r>
      </text>
    </comment>
  </commentList>
</comments>
</file>

<file path=xl/sharedStrings.xml><?xml version="1.0" encoding="utf-8"?>
<sst xmlns="http://schemas.openxmlformats.org/spreadsheetml/2006/main" count="108" uniqueCount="88">
  <si>
    <t>Калькулятор численности - Бухгалтерия</t>
  </si>
  <si>
    <t>Должность</t>
  </si>
  <si>
    <t>Нормируемая трудоемкость, час</t>
  </si>
  <si>
    <t>Коэффициент нормируемых операций</t>
  </si>
  <si>
    <t>Общая трудоемкость, час.</t>
  </si>
  <si>
    <t>% потерь</t>
  </si>
  <si>
    <t>Фонд рабочего времени в часах в месяц, час.</t>
  </si>
  <si>
    <t>Численность явочная-расчет, чел.</t>
  </si>
  <si>
    <t>Абсентеизм, %</t>
  </si>
  <si>
    <t>Численность списочная-расчет, чел.</t>
  </si>
  <si>
    <t>Итого численность принятая по расчету, чел</t>
  </si>
  <si>
    <t>Планируемая загрузка работников (Спис/Итого)</t>
  </si>
  <si>
    <t>Бухгалтер по лизингу</t>
  </si>
  <si>
    <t>Бухгалтер по расчетам с клиентами</t>
  </si>
  <si>
    <t>Бухгалтер по учету ТМЦ и авансовыми отчетами</t>
  </si>
  <si>
    <t>Бухгалтер по расчетам с поставщиками (реклама)</t>
  </si>
  <si>
    <t>Бухгалтер по расчетам с поставщиками  (транспорт)</t>
  </si>
  <si>
    <t>Бухгалтер по основным средствам (и рекламным материалам)</t>
  </si>
  <si>
    <t>Бухгалтер по банковским и казначейским операциям</t>
  </si>
  <si>
    <t xml:space="preserve">Итого расчетная численность специалистов </t>
  </si>
  <si>
    <t>Итого рекомендуемая  численность специалистов с учетом взаимозаменяемости</t>
  </si>
  <si>
    <t>Данные для расчета</t>
  </si>
  <si>
    <t>В среднем в месяц, шт.*</t>
  </si>
  <si>
    <t>Платежи от клиентов</t>
  </si>
  <si>
    <t>Платежи поставщикам (реклама)</t>
  </si>
  <si>
    <t>Платежи поставщикам (транспорт)</t>
  </si>
  <si>
    <t>ГТД</t>
  </si>
  <si>
    <t>АО (авансовые отчеты)</t>
  </si>
  <si>
    <t>Количество платежек в месяц (банк)</t>
  </si>
  <si>
    <t>Количество операций по выписке</t>
  </si>
  <si>
    <t>Количество лизинговых платежей</t>
  </si>
  <si>
    <t xml:space="preserve">Количество Актов сверки </t>
  </si>
  <si>
    <t>Количество Актов ОС 1</t>
  </si>
  <si>
    <t>* - ячейки для внесения данных</t>
  </si>
  <si>
    <t>Норма времени, мин.</t>
  </si>
  <si>
    <t xml:space="preserve">Создание актов сверки </t>
  </si>
  <si>
    <t>Обработка поступивших платежей банка</t>
  </si>
  <si>
    <t>Клиринг</t>
  </si>
  <si>
    <t>Подготовка актов сверки для подписи (на бум. носителях)</t>
  </si>
  <si>
    <t>Работа с запросом</t>
  </si>
  <si>
    <t>Клиринг(одна операция)</t>
  </si>
  <si>
    <t>Составление отчета по консолидации</t>
  </si>
  <si>
    <t>Бухгалтер по учету ТМЦ и авансовым отчетам</t>
  </si>
  <si>
    <t>Ответ на запрос</t>
  </si>
  <si>
    <t>Подготовка актов сверки</t>
  </si>
  <si>
    <t>Подготовка регистра по лицензиям</t>
  </si>
  <si>
    <t>Учет проведенных ГТД</t>
  </si>
  <si>
    <t>Оприходование ГТД</t>
  </si>
  <si>
    <t xml:space="preserve">Расчет налога на имущество  </t>
  </si>
  <si>
    <t>Проведение и обработка авансовых отчетов</t>
  </si>
  <si>
    <t>Сортировка и раскладывание авансовых отчетов по папкам</t>
  </si>
  <si>
    <t>Клиринг авансовых отчетов в САП</t>
  </si>
  <si>
    <t xml:space="preserve">Подготовка регистров для расчета налога на имущество </t>
  </si>
  <si>
    <t>Подготовка актов ОС 1 для клиентов</t>
  </si>
  <si>
    <t>Расчет налога на имущество</t>
  </si>
  <si>
    <t>Разбор полученной бумажной почты</t>
  </si>
  <si>
    <t>Распечатка готовых актов</t>
  </si>
  <si>
    <t>Отнести документы на подпись в финансы (согласовать)</t>
  </si>
  <si>
    <t>Сверка баланса</t>
  </si>
  <si>
    <t>Подготовка регистров для расчета налога на имущество</t>
  </si>
  <si>
    <t>Написание запроса</t>
  </si>
  <si>
    <t>Проведение платежа</t>
  </si>
  <si>
    <t>Выгрузка выписок из банка</t>
  </si>
  <si>
    <t>Загрузка выписок в SAP</t>
  </si>
  <si>
    <t>Клиринг поставщиков</t>
  </si>
  <si>
    <t xml:space="preserve">Акты сверки взаимных расчетов </t>
  </si>
  <si>
    <t>Выставление претензий</t>
  </si>
  <si>
    <t>Проверка эл.почты, ответы на письма</t>
  </si>
  <si>
    <t>Составление отчета Cash Flow</t>
  </si>
  <si>
    <t>Бухгалтер по расчетам с поставщиками (транспорт)</t>
  </si>
  <si>
    <t>Составление реестра удержаний, проводка удержаний</t>
  </si>
  <si>
    <t>Составление реестра платежей</t>
  </si>
  <si>
    <t>Подготовка отчета по должникам по путевым листам</t>
  </si>
  <si>
    <t>Сканирование платежек, отправка по эл. почте</t>
  </si>
  <si>
    <t>Подшивка распечатанных платежек</t>
  </si>
  <si>
    <t>Разнесение прочих операций в САП</t>
  </si>
  <si>
    <t>Проставление причин списания комиссии в САП</t>
  </si>
  <si>
    <t>Проводка $-операций по транзитным счетам</t>
  </si>
  <si>
    <t>Проводка руб. операций по транзитным счетам</t>
  </si>
  <si>
    <t>Внесение платежей в банк-клиент и реестр</t>
  </si>
  <si>
    <t>Внесение платежей в САП</t>
  </si>
  <si>
    <t>Подготовка документов для валютного контроля (на 1 ГТД)</t>
  </si>
  <si>
    <t>Распечатка банковских подтверждений, подколка по всем счетам</t>
  </si>
  <si>
    <t>Разнесение прихода масел</t>
  </si>
  <si>
    <t>Разнесение лизинговых приходов</t>
  </si>
  <si>
    <t>Разнесение выписок</t>
  </si>
  <si>
    <t>Видеокомментарий о том, как пользоваться калькулятором расчета численности:</t>
  </si>
  <si>
    <t>https://youtu.be/cN5EtqWltxQ?t=1945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</si>
</sst>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2" borderId="1" xfId="20" applyFont="1" applyFill="1" applyBorder="1" applyAlignment="1" applyProtection="1">
      <alignment horizontal="center" vertical="center"/>
      <protection hidden="1" locked="0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165" fontId="3" fillId="0" borderId="1" xfId="2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165" fontId="4" fillId="3" borderId="1" xfId="20" applyNumberFormat="1" applyFont="1" applyFill="1" applyBorder="1" applyAlignment="1" applyProtection="1">
      <alignment horizontal="center" vertical="center"/>
      <protection hidden="1"/>
    </xf>
    <xf numFmtId="165" fontId="4" fillId="4" borderId="1" xfId="2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  <protection hidden="1" locked="0"/>
    </xf>
    <xf numFmtId="9" fontId="3" fillId="0" borderId="0" xfId="20" applyFont="1"/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hidden="1" locked="0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" fontId="3" fillId="2" borderId="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9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Гиперссылка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cN5EtqWltxQ?t=19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="85" zoomScaleNormal="85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E16" sqref="E16"/>
    </sheetView>
  </sheetViews>
  <sheetFormatPr defaultColWidth="9.140625" defaultRowHeight="15"/>
  <cols>
    <col min="1" max="1" width="41.7109375" style="0" customWidth="1"/>
    <col min="2" max="2" width="20.00390625" style="43" customWidth="1"/>
    <col min="3" max="3" width="16.57421875" style="0" customWidth="1"/>
    <col min="4" max="4" width="15.28125" style="0" customWidth="1"/>
    <col min="5" max="5" width="19.28125" style="0" customWidth="1"/>
    <col min="6" max="6" width="17.7109375" style="0" customWidth="1"/>
    <col min="7" max="7" width="16.28125" style="0" customWidth="1"/>
    <col min="8" max="8" width="14.28125" style="0" customWidth="1"/>
    <col min="9" max="9" width="13.57421875" style="0" customWidth="1"/>
    <col min="10" max="11" width="14.28125" style="0" customWidth="1"/>
    <col min="12" max="12" width="14.7109375" style="0" customWidth="1"/>
    <col min="13" max="13" width="9.28125" style="4" customWidth="1"/>
    <col min="14" max="14" width="9.421875" style="0" customWidth="1"/>
  </cols>
  <sheetData>
    <row r="1" spans="1:12" ht="17.4">
      <c r="A1" s="1" t="s">
        <v>0</v>
      </c>
      <c r="B1" s="40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6">
      <c r="A2" s="3"/>
      <c r="B2" s="5"/>
      <c r="C2" s="6"/>
      <c r="D2" s="3"/>
      <c r="E2" s="3"/>
      <c r="F2" s="3"/>
      <c r="G2" s="3"/>
      <c r="H2" s="3"/>
      <c r="I2" s="3"/>
      <c r="J2" s="3"/>
      <c r="K2" s="3"/>
      <c r="L2" s="3"/>
    </row>
    <row r="3" spans="1:12" ht="62.55" customHeight="1">
      <c r="A3" s="47" t="s">
        <v>1</v>
      </c>
      <c r="B3" s="47"/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8" t="s">
        <v>8</v>
      </c>
      <c r="J3" s="7" t="s">
        <v>9</v>
      </c>
      <c r="K3" s="7" t="s">
        <v>10</v>
      </c>
      <c r="L3" s="7" t="s">
        <v>11</v>
      </c>
    </row>
    <row r="4" spans="1:12" ht="15.6">
      <c r="A4" s="46" t="s">
        <v>12</v>
      </c>
      <c r="B4" s="46"/>
      <c r="C4" s="9">
        <f>(B30*B21+B31*B21+B33*22+B21*B29+B21*(B30+B31)+B32*22)/60</f>
        <v>231.51666666666662</v>
      </c>
      <c r="D4" s="11">
        <v>0.9</v>
      </c>
      <c r="E4" s="9">
        <f aca="true" t="shared" si="0" ref="E4:E10">C4/D4</f>
        <v>257.2407407407407</v>
      </c>
      <c r="F4" s="12">
        <v>0.05</v>
      </c>
      <c r="G4" s="13">
        <v>168</v>
      </c>
      <c r="H4" s="10">
        <f aca="true" t="shared" si="1" ref="H4:H10">E4/G4/(1-F4)</f>
        <v>1.611784089854265</v>
      </c>
      <c r="I4" s="12">
        <f>9%+3%</f>
        <v>0.12</v>
      </c>
      <c r="J4" s="10">
        <f>H4/(1-I4)</f>
        <v>1.8315728293798466</v>
      </c>
      <c r="K4" s="10">
        <f>ROUNDUP(J4,0)</f>
        <v>2</v>
      </c>
      <c r="L4" s="14">
        <f>J4/K4</f>
        <v>0.9157864146899233</v>
      </c>
    </row>
    <row r="5" spans="1:12" ht="15.6">
      <c r="A5" s="46" t="s">
        <v>13</v>
      </c>
      <c r="B5" s="46"/>
      <c r="C5" s="9">
        <f>(B36*B14+B37*B14+B38*22+B40*22+B35*B14+B39*22)/60</f>
        <v>91.85</v>
      </c>
      <c r="D5" s="11">
        <v>0.9</v>
      </c>
      <c r="E5" s="9">
        <f t="shared" si="0"/>
        <v>102.05555555555554</v>
      </c>
      <c r="F5" s="12">
        <v>0.05</v>
      </c>
      <c r="G5" s="13">
        <v>168</v>
      </c>
      <c r="H5" s="10">
        <f t="shared" si="1"/>
        <v>0.6394458368142578</v>
      </c>
      <c r="I5" s="12">
        <f aca="true" t="shared" si="2" ref="I5:I10">9%+3%</f>
        <v>0.12</v>
      </c>
      <c r="J5" s="10">
        <f aca="true" t="shared" si="3" ref="J5:J10">H5/(1-I5)</f>
        <v>0.7266429963798384</v>
      </c>
      <c r="K5" s="10">
        <f aca="true" t="shared" si="4" ref="K5:K10">ROUNDUP(J5,0)</f>
        <v>1</v>
      </c>
      <c r="L5" s="14">
        <f aca="true" t="shared" si="5" ref="L5:L10">J5/K5</f>
        <v>0.7266429963798384</v>
      </c>
    </row>
    <row r="6" spans="1:12" ht="15.6">
      <c r="A6" s="46" t="s">
        <v>14</v>
      </c>
      <c r="B6" s="46"/>
      <c r="C6" s="9">
        <f>(B42*22+B43*B18+B51/4+B44/12+B47/4+B45*B17+B46*B17+B48*B18+B50*B18+B49)/60</f>
        <v>119.31208333333333</v>
      </c>
      <c r="D6" s="11">
        <v>0.9</v>
      </c>
      <c r="E6" s="9">
        <f t="shared" si="0"/>
        <v>132.56898148148147</v>
      </c>
      <c r="F6" s="12">
        <v>0.05</v>
      </c>
      <c r="G6" s="13">
        <v>168</v>
      </c>
      <c r="H6" s="10">
        <f t="shared" si="1"/>
        <v>0.8306327160493827</v>
      </c>
      <c r="I6" s="12">
        <f t="shared" si="2"/>
        <v>0.12</v>
      </c>
      <c r="J6" s="10">
        <f t="shared" si="3"/>
        <v>0.9439008136924804</v>
      </c>
      <c r="K6" s="10">
        <f t="shared" si="4"/>
        <v>1</v>
      </c>
      <c r="L6" s="14">
        <f t="shared" si="5"/>
        <v>0.9439008136924804</v>
      </c>
    </row>
    <row r="7" spans="1:12" ht="15.6">
      <c r="A7" s="46" t="s">
        <v>15</v>
      </c>
      <c r="B7" s="46"/>
      <c r="C7" s="9">
        <f>(B65*22+B66*22+B67*B15+B63*B15+B64*B15+B69*B15+B68*22+B71+B70*B15)/60</f>
        <v>86.97</v>
      </c>
      <c r="D7" s="11">
        <v>0.9</v>
      </c>
      <c r="E7" s="9">
        <f t="shared" si="0"/>
        <v>96.63333333333333</v>
      </c>
      <c r="F7" s="12">
        <v>0.05</v>
      </c>
      <c r="G7" s="13">
        <v>168</v>
      </c>
      <c r="H7" s="10">
        <f t="shared" si="1"/>
        <v>0.6054720133667502</v>
      </c>
      <c r="I7" s="12">
        <f t="shared" si="2"/>
        <v>0.12</v>
      </c>
      <c r="J7" s="10">
        <f t="shared" si="3"/>
        <v>0.6880363788258524</v>
      </c>
      <c r="K7" s="10">
        <f t="shared" si="4"/>
        <v>1</v>
      </c>
      <c r="L7" s="14">
        <f t="shared" si="5"/>
        <v>0.6880363788258524</v>
      </c>
    </row>
    <row r="8" spans="1:12" ht="15.6">
      <c r="A8" s="46" t="s">
        <v>16</v>
      </c>
      <c r="B8" s="46"/>
      <c r="C8" s="9">
        <f>(B73*B16+B77*22+B74*22+B75*B16+B76*B16+B78*22+B79*22+B80*B16+B81*B16+B82+B83)/60</f>
        <v>105.77833333333334</v>
      </c>
      <c r="D8" s="11">
        <v>0.9</v>
      </c>
      <c r="E8" s="9">
        <f t="shared" si="0"/>
        <v>117.53148148148148</v>
      </c>
      <c r="F8" s="12">
        <v>0.05</v>
      </c>
      <c r="G8" s="13">
        <v>168</v>
      </c>
      <c r="H8" s="10">
        <f t="shared" si="1"/>
        <v>0.7364127912373526</v>
      </c>
      <c r="I8" s="12">
        <f t="shared" si="2"/>
        <v>0.12</v>
      </c>
      <c r="J8" s="10">
        <f t="shared" si="3"/>
        <v>0.8368327173151734</v>
      </c>
      <c r="K8" s="10">
        <f t="shared" si="4"/>
        <v>1</v>
      </c>
      <c r="L8" s="14">
        <f t="shared" si="5"/>
        <v>0.8368327173151734</v>
      </c>
    </row>
    <row r="9" spans="1:12" ht="15.6">
      <c r="A9" s="48" t="s">
        <v>17</v>
      </c>
      <c r="B9" s="49"/>
      <c r="C9" s="9">
        <f>(B53*22+B55/12+B56/4+B57*22*2+B58*B22+B60*22+B61/4+B59*22+B54*B23+(B87*B19)/22+(B89*B19)/22+(B90*B19)/22)/60</f>
        <v>78.78597222222223</v>
      </c>
      <c r="D9" s="11">
        <v>0.9</v>
      </c>
      <c r="E9" s="9">
        <f t="shared" si="0"/>
        <v>87.53996913580248</v>
      </c>
      <c r="F9" s="12">
        <v>0.05</v>
      </c>
      <c r="G9" s="13">
        <v>168</v>
      </c>
      <c r="H9" s="10">
        <f t="shared" si="1"/>
        <v>0.5484960472168076</v>
      </c>
      <c r="I9" s="12">
        <f t="shared" si="2"/>
        <v>0.12</v>
      </c>
      <c r="J9" s="10">
        <f t="shared" si="3"/>
        <v>0.6232909627463722</v>
      </c>
      <c r="K9" s="10">
        <f t="shared" si="4"/>
        <v>1</v>
      </c>
      <c r="L9" s="14">
        <f t="shared" si="5"/>
        <v>0.6232909627463722</v>
      </c>
    </row>
    <row r="10" spans="1:12" ht="15.6">
      <c r="A10" s="46" t="s">
        <v>18</v>
      </c>
      <c r="B10" s="46"/>
      <c r="C10" s="9">
        <f>(B85*(B19/22)+B86*(B19/22)+B87*(B19/22)+B88*(B19/22)+B89*(B19/22)+B90*(B19/22)+B91*(B19/22)+B92*(B19/22)+B93*B17+B94*(B19/22)+B95*22+B96*(B21/22)+B97*B20)/60</f>
        <v>165.9240909090909</v>
      </c>
      <c r="D10" s="11">
        <v>0.9</v>
      </c>
      <c r="E10" s="9">
        <f t="shared" si="0"/>
        <v>184.36010101010098</v>
      </c>
      <c r="F10" s="12">
        <v>0.05</v>
      </c>
      <c r="G10" s="13">
        <v>168</v>
      </c>
      <c r="H10" s="10">
        <f t="shared" si="1"/>
        <v>1.1551384775068985</v>
      </c>
      <c r="I10" s="12">
        <f t="shared" si="2"/>
        <v>0.12</v>
      </c>
      <c r="J10" s="10">
        <f t="shared" si="3"/>
        <v>1.3126573608032936</v>
      </c>
      <c r="K10" s="10">
        <f t="shared" si="4"/>
        <v>2</v>
      </c>
      <c r="L10" s="14">
        <f t="shared" si="5"/>
        <v>0.6563286804016468</v>
      </c>
    </row>
    <row r="11" spans="1:12" ht="15.6">
      <c r="A11" s="48" t="s">
        <v>19</v>
      </c>
      <c r="B11" s="50"/>
      <c r="C11" s="50"/>
      <c r="D11" s="50"/>
      <c r="E11" s="50"/>
      <c r="F11" s="50"/>
      <c r="G11" s="50"/>
      <c r="H11" s="49"/>
      <c r="I11" s="15"/>
      <c r="J11" s="16">
        <f>SUM(J4:J10)</f>
        <v>6.9629340591428575</v>
      </c>
      <c r="K11" s="17">
        <f>SUM(K4:K10)</f>
        <v>9</v>
      </c>
      <c r="L11" s="18">
        <f aca="true" t="shared" si="6" ref="L11">J11/K11</f>
        <v>0.773659339904762</v>
      </c>
    </row>
    <row r="12" spans="1:14" s="22" customFormat="1" ht="15.6">
      <c r="A12" s="51" t="s">
        <v>20</v>
      </c>
      <c r="B12" s="52"/>
      <c r="C12" s="53"/>
      <c r="D12" s="53"/>
      <c r="E12" s="53"/>
      <c r="F12" s="53"/>
      <c r="G12" s="53"/>
      <c r="H12" s="53"/>
      <c r="I12" s="54"/>
      <c r="J12" s="55">
        <f>ROUNDUP(J11,0)</f>
        <v>7</v>
      </c>
      <c r="K12" s="56"/>
      <c r="L12" s="19">
        <f>J11/J12</f>
        <v>0.9947048655918368</v>
      </c>
      <c r="M12" s="4"/>
      <c r="N12"/>
    </row>
    <row r="13" spans="1:12" ht="28.95" customHeight="1">
      <c r="A13" s="39" t="s">
        <v>21</v>
      </c>
      <c r="B13" s="8" t="s">
        <v>22</v>
      </c>
      <c r="C13" s="23"/>
      <c r="D13" s="23"/>
      <c r="E13" s="23"/>
      <c r="F13" s="24"/>
      <c r="G13" s="3"/>
      <c r="H13" s="3"/>
      <c r="I13" s="3"/>
      <c r="J13" s="3"/>
      <c r="K13" s="25"/>
      <c r="L13" s="3"/>
    </row>
    <row r="14" spans="1:12" s="28" customFormat="1" ht="15.6">
      <c r="A14" s="45" t="s">
        <v>23</v>
      </c>
      <c r="B14" s="41">
        <v>1190</v>
      </c>
      <c r="C14" s="3"/>
      <c r="D14" s="26"/>
      <c r="E14" s="26"/>
      <c r="F14" s="23"/>
      <c r="G14" s="23"/>
      <c r="H14" s="23"/>
      <c r="I14" s="23"/>
      <c r="J14" s="23"/>
      <c r="K14" s="23"/>
      <c r="L14" s="23"/>
    </row>
    <row r="15" spans="1:12" ht="20.1" customHeight="1">
      <c r="A15" s="45" t="s">
        <v>24</v>
      </c>
      <c r="B15" s="41">
        <v>180</v>
      </c>
      <c r="C15" s="3"/>
      <c r="D15" s="26"/>
      <c r="E15" s="26"/>
      <c r="F15" s="26"/>
      <c r="G15" s="26"/>
      <c r="H15" s="26"/>
      <c r="I15" s="26"/>
      <c r="J15" s="26"/>
      <c r="K15" s="3"/>
      <c r="L15" s="3"/>
    </row>
    <row r="16" spans="1:12" ht="20.1" customHeight="1">
      <c r="A16" s="44" t="s">
        <v>25</v>
      </c>
      <c r="B16" s="42">
        <v>192</v>
      </c>
      <c r="C16" s="3"/>
      <c r="D16" s="26"/>
      <c r="E16" s="26"/>
      <c r="F16" s="26"/>
      <c r="G16" s="26"/>
      <c r="H16" s="26"/>
      <c r="I16" s="26"/>
      <c r="J16" s="26"/>
      <c r="K16" s="3"/>
      <c r="L16" s="3"/>
    </row>
    <row r="17" spans="1:12" ht="20.1" customHeight="1">
      <c r="A17" s="44" t="s">
        <v>26</v>
      </c>
      <c r="B17" s="41">
        <v>198</v>
      </c>
      <c r="C17" s="3"/>
      <c r="D17" s="26"/>
      <c r="E17" s="26"/>
      <c r="F17" s="26"/>
      <c r="G17" s="26"/>
      <c r="H17" s="26"/>
      <c r="I17" s="26"/>
      <c r="J17" s="26"/>
      <c r="K17" s="3"/>
      <c r="L17" s="3"/>
    </row>
    <row r="18" spans="1:12" ht="20.1" customHeight="1">
      <c r="A18" s="44" t="s">
        <v>27</v>
      </c>
      <c r="B18" s="41">
        <v>137</v>
      </c>
      <c r="C18" s="3"/>
      <c r="D18" s="26"/>
      <c r="E18" s="26"/>
      <c r="F18" s="26"/>
      <c r="G18" s="26"/>
      <c r="H18" s="26"/>
      <c r="I18" s="26"/>
      <c r="J18" s="26"/>
      <c r="K18" s="3"/>
      <c r="L18" s="3"/>
    </row>
    <row r="19" spans="1:12" ht="20.1" customHeight="1">
      <c r="A19" s="29" t="s">
        <v>28</v>
      </c>
      <c r="B19" s="41">
        <v>570</v>
      </c>
      <c r="C19" s="3"/>
      <c r="D19" s="26"/>
      <c r="E19" s="26"/>
      <c r="F19" s="26"/>
      <c r="G19" s="26"/>
      <c r="H19" s="26"/>
      <c r="I19" s="26"/>
      <c r="J19" s="26"/>
      <c r="K19" s="3"/>
      <c r="L19" s="3"/>
    </row>
    <row r="20" spans="1:12" ht="20.1" customHeight="1">
      <c r="A20" s="29" t="s">
        <v>29</v>
      </c>
      <c r="B20" s="13">
        <v>2520</v>
      </c>
      <c r="C20" s="3"/>
      <c r="D20" s="26"/>
      <c r="E20" s="26"/>
      <c r="F20" s="26"/>
      <c r="G20" s="26"/>
      <c r="H20" s="26"/>
      <c r="I20" s="26"/>
      <c r="J20" s="26"/>
      <c r="K20" s="3"/>
      <c r="L20" s="3"/>
    </row>
    <row r="21" spans="1:12" ht="20.1" customHeight="1">
      <c r="A21" s="29" t="s">
        <v>30</v>
      </c>
      <c r="B21" s="13">
        <v>650</v>
      </c>
      <c r="C21" s="3"/>
      <c r="D21" s="26"/>
      <c r="E21" s="26"/>
      <c r="F21" s="26"/>
      <c r="G21" s="26"/>
      <c r="H21" s="26"/>
      <c r="I21" s="26"/>
      <c r="J21" s="26"/>
      <c r="K21" s="3"/>
      <c r="L21" s="3"/>
    </row>
    <row r="22" spans="1:12" ht="20.1" customHeight="1">
      <c r="A22" s="29" t="s">
        <v>31</v>
      </c>
      <c r="B22" s="30">
        <v>590</v>
      </c>
      <c r="C22" s="3"/>
      <c r="D22" s="26"/>
      <c r="E22" s="26"/>
      <c r="F22" s="26"/>
      <c r="G22" s="26"/>
      <c r="H22" s="26"/>
      <c r="I22" s="26"/>
      <c r="J22" s="26"/>
      <c r="L22" s="3"/>
    </row>
    <row r="23" spans="1:10" ht="20.1" customHeight="1">
      <c r="A23" s="29" t="s">
        <v>32</v>
      </c>
      <c r="B23" s="30">
        <v>70</v>
      </c>
      <c r="C23" s="3"/>
      <c r="D23" s="26"/>
      <c r="E23" s="26"/>
      <c r="F23" s="26"/>
      <c r="G23" s="26"/>
      <c r="H23" s="26"/>
      <c r="I23" s="26"/>
      <c r="J23" s="26"/>
    </row>
    <row r="24" spans="4:10" ht="20.1" customHeight="1">
      <c r="D24" s="26"/>
      <c r="E24" s="26"/>
      <c r="F24" s="26"/>
      <c r="G24" s="26"/>
      <c r="H24" s="26"/>
      <c r="I24" s="26"/>
      <c r="J24" s="26"/>
    </row>
    <row r="25" spans="1:10" ht="20.1" customHeight="1">
      <c r="A25" s="32" t="s">
        <v>33</v>
      </c>
      <c r="D25" s="26"/>
      <c r="E25" s="26"/>
      <c r="F25" s="26"/>
      <c r="G25" s="26"/>
      <c r="H25" s="26"/>
      <c r="I25" s="26"/>
      <c r="J25" s="26"/>
    </row>
    <row r="26" spans="4:10" ht="20.1" customHeight="1">
      <c r="D26" s="26"/>
      <c r="E26" s="26"/>
      <c r="F26" s="26"/>
      <c r="G26" s="26"/>
      <c r="H26" s="26"/>
      <c r="I26" s="26"/>
      <c r="J26" s="26"/>
    </row>
    <row r="27" spans="1:10" ht="30.45" customHeight="1">
      <c r="A27" s="20" t="s">
        <v>1</v>
      </c>
      <c r="B27" s="21" t="s">
        <v>34</v>
      </c>
      <c r="C27" s="37"/>
      <c r="F27" s="26"/>
      <c r="G27" s="26"/>
      <c r="H27" s="26"/>
      <c r="I27" s="26"/>
      <c r="J27" s="26"/>
    </row>
    <row r="28" spans="1:13" s="34" customFormat="1" ht="20.1" customHeight="1">
      <c r="A28" s="47" t="s">
        <v>12</v>
      </c>
      <c r="B28" s="47"/>
      <c r="C28" s="38"/>
      <c r="M28" s="35"/>
    </row>
    <row r="29" spans="1:13" s="34" customFormat="1" ht="20.1" customHeight="1">
      <c r="A29" s="33" t="s">
        <v>35</v>
      </c>
      <c r="B29" s="27">
        <v>1.4000000000000001</v>
      </c>
      <c r="C29" s="38"/>
      <c r="M29" s="35"/>
    </row>
    <row r="30" spans="1:13" s="34" customFormat="1" ht="20.1" customHeight="1">
      <c r="A30" s="33" t="s">
        <v>36</v>
      </c>
      <c r="B30" s="27">
        <v>6.3999999999999995</v>
      </c>
      <c r="C30" s="38"/>
      <c r="M30" s="35"/>
    </row>
    <row r="31" spans="1:13" s="34" customFormat="1" ht="19.5" customHeight="1">
      <c r="A31" s="33" t="s">
        <v>37</v>
      </c>
      <c r="B31" s="27">
        <v>2.9</v>
      </c>
      <c r="C31" s="38"/>
      <c r="M31" s="35"/>
    </row>
    <row r="32" spans="1:13" s="34" customFormat="1" ht="31.2">
      <c r="A32" s="33" t="s">
        <v>38</v>
      </c>
      <c r="B32" s="27">
        <v>37.8</v>
      </c>
      <c r="C32" s="38"/>
      <c r="M32" s="35"/>
    </row>
    <row r="33" spans="1:13" s="34" customFormat="1" ht="20.1" customHeight="1">
      <c r="A33" s="33" t="s">
        <v>39</v>
      </c>
      <c r="B33" s="27">
        <v>2.7</v>
      </c>
      <c r="C33" s="38"/>
      <c r="M33" s="35"/>
    </row>
    <row r="34" spans="1:13" s="34" customFormat="1" ht="20.1" customHeight="1">
      <c r="A34" s="47" t="s">
        <v>13</v>
      </c>
      <c r="B34" s="47"/>
      <c r="C34" s="38"/>
      <c r="M34" s="35"/>
    </row>
    <row r="35" spans="1:13" s="34" customFormat="1" ht="20.1" customHeight="1">
      <c r="A35" s="33" t="s">
        <v>35</v>
      </c>
      <c r="B35" s="27">
        <v>1.2000000000000002</v>
      </c>
      <c r="C35" s="38"/>
      <c r="M35" s="35"/>
    </row>
    <row r="36" spans="1:13" s="34" customFormat="1" ht="20.1" customHeight="1">
      <c r="A36" s="33" t="s">
        <v>36</v>
      </c>
      <c r="B36" s="27">
        <v>1.4000000000000001</v>
      </c>
      <c r="C36" s="38"/>
      <c r="M36" s="35"/>
    </row>
    <row r="37" spans="1:13" s="34" customFormat="1" ht="20.1" customHeight="1">
      <c r="A37" s="33" t="s">
        <v>40</v>
      </c>
      <c r="B37" s="27">
        <v>0.7</v>
      </c>
      <c r="C37" s="38"/>
      <c r="M37" s="35"/>
    </row>
    <row r="38" spans="1:13" s="34" customFormat="1" ht="31.2">
      <c r="A38" s="33" t="s">
        <v>38</v>
      </c>
      <c r="B38" s="27">
        <v>33.3</v>
      </c>
      <c r="C38" s="38"/>
      <c r="M38" s="35"/>
    </row>
    <row r="39" spans="1:13" s="34" customFormat="1" ht="20.1" customHeight="1">
      <c r="A39" s="33" t="s">
        <v>41</v>
      </c>
      <c r="B39" s="27">
        <v>34.2</v>
      </c>
      <c r="C39" s="38"/>
      <c r="M39" s="35"/>
    </row>
    <row r="40" spans="1:13" s="34" customFormat="1" ht="20.1" customHeight="1">
      <c r="A40" s="33" t="s">
        <v>39</v>
      </c>
      <c r="B40" s="27">
        <v>4.5</v>
      </c>
      <c r="C40" s="38"/>
      <c r="M40" s="35"/>
    </row>
    <row r="41" spans="1:13" s="34" customFormat="1" ht="20.1" customHeight="1">
      <c r="A41" s="47" t="s">
        <v>42</v>
      </c>
      <c r="B41" s="47"/>
      <c r="C41" s="38"/>
      <c r="M41" s="35"/>
    </row>
    <row r="42" spans="1:13" s="34" customFormat="1" ht="20.1" customHeight="1">
      <c r="A42" s="33" t="s">
        <v>43</v>
      </c>
      <c r="B42" s="31">
        <v>18.9</v>
      </c>
      <c r="C42" s="38"/>
      <c r="M42" s="35"/>
    </row>
    <row r="43" spans="1:13" s="34" customFormat="1" ht="20.1" customHeight="1">
      <c r="A43" s="36" t="s">
        <v>44</v>
      </c>
      <c r="B43" s="31">
        <v>3.1</v>
      </c>
      <c r="C43" s="38"/>
      <c r="M43" s="35"/>
    </row>
    <row r="44" spans="1:13" s="34" customFormat="1" ht="20.1" customHeight="1">
      <c r="A44" s="36" t="s">
        <v>45</v>
      </c>
      <c r="B44" s="31">
        <v>99</v>
      </c>
      <c r="C44" s="38"/>
      <c r="M44" s="35"/>
    </row>
    <row r="45" spans="1:13" s="34" customFormat="1" ht="20.1" customHeight="1">
      <c r="A45" s="33" t="s">
        <v>46</v>
      </c>
      <c r="B45" s="31">
        <v>9</v>
      </c>
      <c r="C45" s="38"/>
      <c r="M45" s="35"/>
    </row>
    <row r="46" spans="1:13" s="34" customFormat="1" ht="20.1" customHeight="1">
      <c r="A46" s="33" t="s">
        <v>47</v>
      </c>
      <c r="B46" s="31">
        <v>9.9</v>
      </c>
      <c r="C46" s="38"/>
      <c r="M46" s="35"/>
    </row>
    <row r="47" spans="1:13" s="34" customFormat="1" ht="20.1" customHeight="1">
      <c r="A47" s="36" t="s">
        <v>48</v>
      </c>
      <c r="B47" s="31">
        <v>90</v>
      </c>
      <c r="C47" s="38"/>
      <c r="M47" s="35"/>
    </row>
    <row r="48" spans="1:13" s="34" customFormat="1" ht="20.1" customHeight="1">
      <c r="A48" s="33" t="s">
        <v>49</v>
      </c>
      <c r="B48" s="31">
        <v>2.4</v>
      </c>
      <c r="C48" s="38"/>
      <c r="M48" s="35"/>
    </row>
    <row r="49" spans="1:13" s="34" customFormat="1" ht="31.2">
      <c r="A49" s="33" t="s">
        <v>50</v>
      </c>
      <c r="B49" s="31">
        <v>112.5</v>
      </c>
      <c r="C49" s="38"/>
      <c r="M49" s="35"/>
    </row>
    <row r="50" spans="1:13" s="34" customFormat="1" ht="20.1" customHeight="1">
      <c r="A50" s="33" t="s">
        <v>51</v>
      </c>
      <c r="B50" s="31">
        <v>15.3</v>
      </c>
      <c r="C50" s="38"/>
      <c r="M50" s="35"/>
    </row>
    <row r="51" spans="1:13" s="34" customFormat="1" ht="31.2">
      <c r="A51" s="36" t="s">
        <v>52</v>
      </c>
      <c r="B51" s="31">
        <v>31.5</v>
      </c>
      <c r="C51" s="38"/>
      <c r="M51" s="35"/>
    </row>
    <row r="52" spans="1:13" s="34" customFormat="1" ht="15.6">
      <c r="A52" s="47" t="s">
        <v>17</v>
      </c>
      <c r="B52" s="47"/>
      <c r="C52" s="38"/>
      <c r="M52" s="35"/>
    </row>
    <row r="53" spans="1:13" s="34" customFormat="1" ht="15.6">
      <c r="A53" s="36" t="s">
        <v>43</v>
      </c>
      <c r="B53" s="31">
        <v>13.799999999999999</v>
      </c>
      <c r="C53" s="38"/>
      <c r="M53" s="35"/>
    </row>
    <row r="54" spans="1:13" s="34" customFormat="1" ht="15.6">
      <c r="A54" s="36" t="s">
        <v>53</v>
      </c>
      <c r="B54" s="31">
        <v>2.3000000000000003</v>
      </c>
      <c r="C54" s="38"/>
      <c r="M54" s="35"/>
    </row>
    <row r="55" spans="1:13" s="34" customFormat="1" ht="15.6">
      <c r="A55" s="36" t="s">
        <v>45</v>
      </c>
      <c r="B55" s="31">
        <v>72.1</v>
      </c>
      <c r="C55" s="38"/>
      <c r="M55" s="35"/>
    </row>
    <row r="56" spans="1:13" s="34" customFormat="1" ht="15.6">
      <c r="A56" s="36" t="s">
        <v>54</v>
      </c>
      <c r="B56" s="31">
        <v>65.6</v>
      </c>
      <c r="C56" s="38"/>
      <c r="M56" s="35"/>
    </row>
    <row r="57" spans="1:13" s="34" customFormat="1" ht="15.6">
      <c r="A57" s="36" t="s">
        <v>55</v>
      </c>
      <c r="B57" s="31">
        <v>4.5</v>
      </c>
      <c r="C57" s="38"/>
      <c r="M57" s="35"/>
    </row>
    <row r="58" spans="1:13" s="34" customFormat="1" ht="15.6">
      <c r="A58" s="36" t="s">
        <v>56</v>
      </c>
      <c r="B58" s="31">
        <v>2.9</v>
      </c>
      <c r="C58" s="38"/>
      <c r="M58" s="35"/>
    </row>
    <row r="59" spans="1:13" s="34" customFormat="1" ht="31.2">
      <c r="A59" s="36" t="s">
        <v>57</v>
      </c>
      <c r="B59" s="31">
        <v>10.8</v>
      </c>
      <c r="C59" s="38"/>
      <c r="M59" s="35"/>
    </row>
    <row r="60" spans="1:13" s="34" customFormat="1" ht="15.6">
      <c r="A60" s="36" t="s">
        <v>58</v>
      </c>
      <c r="B60" s="31">
        <v>9.4</v>
      </c>
      <c r="C60" s="38"/>
      <c r="M60" s="35"/>
    </row>
    <row r="61" spans="1:13" s="34" customFormat="1" ht="31.2">
      <c r="A61" s="36" t="s">
        <v>59</v>
      </c>
      <c r="B61" s="31">
        <v>23</v>
      </c>
      <c r="C61" s="38"/>
      <c r="M61" s="35"/>
    </row>
    <row r="62" spans="1:13" s="34" customFormat="1" ht="15.6">
      <c r="A62" s="47" t="s">
        <v>15</v>
      </c>
      <c r="B62" s="47"/>
      <c r="C62" s="38"/>
      <c r="M62" s="35"/>
    </row>
    <row r="63" spans="1:13" s="34" customFormat="1" ht="15.6">
      <c r="A63" s="33" t="s">
        <v>60</v>
      </c>
      <c r="B63" s="31">
        <v>1.1</v>
      </c>
      <c r="C63" s="38"/>
      <c r="M63" s="35"/>
    </row>
    <row r="64" spans="1:13" s="34" customFormat="1" ht="15.6">
      <c r="A64" s="33" t="s">
        <v>61</v>
      </c>
      <c r="B64" s="31">
        <v>3.6</v>
      </c>
      <c r="C64" s="38"/>
      <c r="M64" s="35"/>
    </row>
    <row r="65" spans="1:13" s="34" customFormat="1" ht="15.6">
      <c r="A65" s="36" t="s">
        <v>62</v>
      </c>
      <c r="B65" s="31">
        <v>17.1</v>
      </c>
      <c r="C65" s="38"/>
      <c r="M65" s="35"/>
    </row>
    <row r="66" spans="1:13" s="34" customFormat="1" ht="15.6">
      <c r="A66" s="36" t="s">
        <v>63</v>
      </c>
      <c r="B66" s="31">
        <v>9</v>
      </c>
      <c r="C66" s="38"/>
      <c r="M66" s="35"/>
    </row>
    <row r="67" spans="1:13" s="34" customFormat="1" ht="15.6">
      <c r="A67" s="36" t="s">
        <v>64</v>
      </c>
      <c r="B67" s="31">
        <v>2.4</v>
      </c>
      <c r="C67" s="38"/>
      <c r="M67" s="35"/>
    </row>
    <row r="68" spans="1:13" s="34" customFormat="1" ht="15.6">
      <c r="A68" s="36" t="s">
        <v>65</v>
      </c>
      <c r="B68" s="31">
        <v>67.5</v>
      </c>
      <c r="C68" s="38"/>
      <c r="M68" s="35"/>
    </row>
    <row r="69" spans="1:13" s="34" customFormat="1" ht="15.6">
      <c r="A69" s="33" t="s">
        <v>66</v>
      </c>
      <c r="B69" s="31">
        <v>3</v>
      </c>
      <c r="C69" s="38"/>
      <c r="M69" s="35"/>
    </row>
    <row r="70" spans="1:13" s="34" customFormat="1" ht="15.6">
      <c r="A70" s="33" t="s">
        <v>67</v>
      </c>
      <c r="B70" s="31">
        <v>7.2</v>
      </c>
      <c r="C70" s="38"/>
      <c r="M70" s="35"/>
    </row>
    <row r="71" spans="1:13" s="34" customFormat="1" ht="15.6">
      <c r="A71" s="36" t="s">
        <v>68</v>
      </c>
      <c r="B71" s="31">
        <v>45</v>
      </c>
      <c r="C71" s="38"/>
      <c r="M71" s="35"/>
    </row>
    <row r="72" spans="1:13" s="34" customFormat="1" ht="15.6">
      <c r="A72" s="47" t="s">
        <v>69</v>
      </c>
      <c r="B72" s="47"/>
      <c r="C72" s="38"/>
      <c r="M72" s="35"/>
    </row>
    <row r="73" spans="1:13" s="34" customFormat="1" ht="15.6">
      <c r="A73" s="33" t="s">
        <v>61</v>
      </c>
      <c r="B73" s="31">
        <v>3.6</v>
      </c>
      <c r="C73" s="38"/>
      <c r="M73" s="35"/>
    </row>
    <row r="74" spans="1:13" s="34" customFormat="1" ht="15.6">
      <c r="A74" s="33" t="s">
        <v>60</v>
      </c>
      <c r="B74" s="31">
        <v>1.1</v>
      </c>
      <c r="C74" s="38"/>
      <c r="M74" s="35"/>
    </row>
    <row r="75" spans="1:13" s="34" customFormat="1" ht="31.2">
      <c r="A75" s="33" t="s">
        <v>70</v>
      </c>
      <c r="B75" s="31">
        <v>12.6</v>
      </c>
      <c r="C75" s="38"/>
      <c r="M75" s="35"/>
    </row>
    <row r="76" spans="1:13" s="34" customFormat="1" ht="15.6">
      <c r="A76" s="36" t="s">
        <v>64</v>
      </c>
      <c r="B76" s="31">
        <v>2.4</v>
      </c>
      <c r="C76" s="38"/>
      <c r="M76" s="35"/>
    </row>
    <row r="77" spans="1:13" s="34" customFormat="1" ht="15.6">
      <c r="A77" s="33" t="s">
        <v>71</v>
      </c>
      <c r="B77" s="31">
        <v>7.2</v>
      </c>
      <c r="C77" s="38"/>
      <c r="M77" s="35"/>
    </row>
    <row r="78" spans="1:13" s="34" customFormat="1" ht="15.6">
      <c r="A78" s="36" t="s">
        <v>62</v>
      </c>
      <c r="B78" s="31">
        <v>17.1</v>
      </c>
      <c r="C78" s="38"/>
      <c r="M78" s="35"/>
    </row>
    <row r="79" spans="1:13" s="34" customFormat="1" ht="15.6">
      <c r="A79" s="36" t="s">
        <v>63</v>
      </c>
      <c r="B79" s="31">
        <v>9</v>
      </c>
      <c r="C79" s="38"/>
      <c r="M79" s="35"/>
    </row>
    <row r="80" spans="1:13" s="34" customFormat="1" ht="15.6">
      <c r="A80" s="33" t="s">
        <v>66</v>
      </c>
      <c r="B80" s="31">
        <v>3</v>
      </c>
      <c r="C80" s="38"/>
      <c r="M80" s="35"/>
    </row>
    <row r="81" spans="1:13" s="34" customFormat="1" ht="15.6">
      <c r="A81" s="33" t="s">
        <v>67</v>
      </c>
      <c r="B81" s="31">
        <v>7.2</v>
      </c>
      <c r="C81" s="38"/>
      <c r="M81" s="35"/>
    </row>
    <row r="82" spans="1:13" s="34" customFormat="1" ht="15.6">
      <c r="A82" s="36" t="s">
        <v>68</v>
      </c>
      <c r="B82" s="31">
        <v>45</v>
      </c>
      <c r="C82" s="38"/>
      <c r="M82" s="35"/>
    </row>
    <row r="83" spans="1:13" s="34" customFormat="1" ht="31.2">
      <c r="A83" s="36" t="s">
        <v>72</v>
      </c>
      <c r="B83" s="31">
        <v>15.3</v>
      </c>
      <c r="C83" s="38"/>
      <c r="M83" s="35"/>
    </row>
    <row r="84" spans="1:13" s="34" customFormat="1" ht="15.6">
      <c r="A84" s="47" t="s">
        <v>18</v>
      </c>
      <c r="B84" s="47"/>
      <c r="C84" s="38"/>
      <c r="M84" s="35"/>
    </row>
    <row r="85" spans="1:13" s="34" customFormat="1" ht="31.2">
      <c r="A85" s="33" t="s">
        <v>73</v>
      </c>
      <c r="B85" s="31">
        <v>3.4</v>
      </c>
      <c r="C85" s="38"/>
      <c r="M85" s="35"/>
    </row>
    <row r="86" spans="1:13" s="34" customFormat="1" ht="15.6">
      <c r="A86" s="33" t="s">
        <v>74</v>
      </c>
      <c r="B86" s="31">
        <v>3.2</v>
      </c>
      <c r="C86" s="38"/>
      <c r="M86" s="35"/>
    </row>
    <row r="87" spans="1:13" s="34" customFormat="1" ht="15.6">
      <c r="A87" s="33" t="s">
        <v>75</v>
      </c>
      <c r="B87" s="31">
        <v>15.3</v>
      </c>
      <c r="C87" s="38"/>
      <c r="M87" s="35"/>
    </row>
    <row r="88" spans="1:13" s="34" customFormat="1" ht="31.2">
      <c r="A88" s="33" t="s">
        <v>76</v>
      </c>
      <c r="B88" s="31">
        <v>10.8</v>
      </c>
      <c r="C88" s="38"/>
      <c r="M88" s="35"/>
    </row>
    <row r="89" spans="1:13" s="34" customFormat="1" ht="31.2">
      <c r="A89" s="33" t="s">
        <v>77</v>
      </c>
      <c r="B89" s="31">
        <v>15.9</v>
      </c>
      <c r="C89" s="38"/>
      <c r="M89" s="35"/>
    </row>
    <row r="90" spans="1:13" s="34" customFormat="1" ht="31.2">
      <c r="A90" s="33" t="s">
        <v>78</v>
      </c>
      <c r="B90" s="31">
        <v>41.4</v>
      </c>
      <c r="C90" s="38"/>
      <c r="M90" s="35"/>
    </row>
    <row r="91" spans="1:13" s="34" customFormat="1" ht="20.55" customHeight="1">
      <c r="A91" s="33" t="s">
        <v>79</v>
      </c>
      <c r="B91" s="31">
        <v>16.700000000000003</v>
      </c>
      <c r="C91" s="38"/>
      <c r="M91" s="35"/>
    </row>
    <row r="92" spans="1:13" s="34" customFormat="1" ht="15.6">
      <c r="A92" s="33" t="s">
        <v>80</v>
      </c>
      <c r="B92" s="31">
        <v>11.4</v>
      </c>
      <c r="C92" s="38"/>
      <c r="M92" s="35"/>
    </row>
    <row r="93" spans="1:13" s="34" customFormat="1" ht="31.2">
      <c r="A93" s="33" t="s">
        <v>81</v>
      </c>
      <c r="B93" s="31">
        <v>9.4</v>
      </c>
      <c r="C93" s="38"/>
      <c r="M93" s="35"/>
    </row>
    <row r="94" spans="1:13" s="34" customFormat="1" ht="31.2">
      <c r="A94" s="33" t="s">
        <v>82</v>
      </c>
      <c r="B94" s="31">
        <v>12</v>
      </c>
      <c r="C94" s="38"/>
      <c r="M94" s="35"/>
    </row>
    <row r="95" spans="1:13" s="34" customFormat="1" ht="15.6">
      <c r="A95" s="33" t="s">
        <v>83</v>
      </c>
      <c r="B95" s="31">
        <v>17.1</v>
      </c>
      <c r="C95" s="38"/>
      <c r="M95" s="35"/>
    </row>
    <row r="96" spans="1:13" s="34" customFormat="1" ht="15.6">
      <c r="A96" s="33" t="s">
        <v>84</v>
      </c>
      <c r="B96" s="31">
        <v>19.2</v>
      </c>
      <c r="C96" s="38"/>
      <c r="M96" s="35"/>
    </row>
    <row r="97" spans="1:13" s="34" customFormat="1" ht="15.6">
      <c r="A97" s="33" t="s">
        <v>85</v>
      </c>
      <c r="B97" s="31">
        <v>1.5</v>
      </c>
      <c r="C97" s="38"/>
      <c r="M97" s="35"/>
    </row>
  </sheetData>
  <mergeCells count="18">
    <mergeCell ref="J12:K12"/>
    <mergeCell ref="A28:B28"/>
    <mergeCell ref="A34:B34"/>
    <mergeCell ref="A41:B41"/>
    <mergeCell ref="A52:B52"/>
    <mergeCell ref="A84:B84"/>
    <mergeCell ref="A9:B9"/>
    <mergeCell ref="A10:B10"/>
    <mergeCell ref="A11:H11"/>
    <mergeCell ref="A12:I12"/>
    <mergeCell ref="A62:B62"/>
    <mergeCell ref="A72:B72"/>
    <mergeCell ref="A8:B8"/>
    <mergeCell ref="A3:B3"/>
    <mergeCell ref="A4:B4"/>
    <mergeCell ref="A5:B5"/>
    <mergeCell ref="A6:B6"/>
    <mergeCell ref="A7:B7"/>
  </mergeCells>
  <printOptions/>
  <pageMargins left="0.2362204724409449" right="0.2362204724409449" top="0.4724409448818898" bottom="0.3937007874015748" header="0.2755905511811024" footer="0.31496062992125984"/>
  <pageSetup fitToHeight="1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6364-1218-4FB2-A884-2CC3320ACE70}">
  <dimension ref="A1:A2"/>
  <sheetViews>
    <sheetView workbookViewId="0" topLeftCell="A1">
      <selection activeCell="C5" sqref="C5"/>
    </sheetView>
  </sheetViews>
  <sheetFormatPr defaultColWidth="9.140625" defaultRowHeight="15"/>
  <sheetData>
    <row r="1" ht="15">
      <c r="A1" t="s">
        <v>86</v>
      </c>
    </row>
    <row r="2" ht="15">
      <c r="A2" s="57" t="s">
        <v>87</v>
      </c>
    </row>
  </sheetData>
  <hyperlinks>
    <hyperlink ref="A2" r:id="rId1" display="https://youtu.be/cN5EtqWltxQ?t=194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</dc:creator>
  <cp:keywords/>
  <dc:description/>
  <cp:lastModifiedBy>Наталья Березовская</cp:lastModifiedBy>
  <cp:lastPrinted>2020-05-18T00:34:42Z</cp:lastPrinted>
  <dcterms:created xsi:type="dcterms:W3CDTF">2020-04-27T16:10:07Z</dcterms:created>
  <dcterms:modified xsi:type="dcterms:W3CDTF">2020-06-02T04:26:05Z</dcterms:modified>
  <cp:category/>
  <cp:version/>
  <cp:contentType/>
  <cp:contentStatus/>
</cp:coreProperties>
</file>